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640" windowHeight="11490"/>
  </bookViews>
  <sheets>
    <sheet name="Прил 1 НОО" sheetId="3" r:id="rId1"/>
    <sheet name="Прил 2 ООО" sheetId="4" r:id="rId2"/>
    <sheet name="Прил 3 СОО" sheetId="5" r:id="rId3"/>
    <sheet name="Прил 4" sheetId="1" r:id="rId4"/>
  </sheets>
  <calcPr calcId="145621"/>
</workbook>
</file>

<file path=xl/calcChain.xml><?xml version="1.0" encoding="utf-8"?>
<calcChain xmlns="http://schemas.openxmlformats.org/spreadsheetml/2006/main">
  <c r="Q4" i="1" l="1"/>
  <c r="S5" i="3" l="1"/>
  <c r="S6" i="3"/>
  <c r="S7" i="3"/>
  <c r="S8" i="3"/>
  <c r="S9" i="3"/>
  <c r="S10" i="3"/>
  <c r="S11" i="3"/>
  <c r="S12" i="3"/>
  <c r="S13" i="3"/>
  <c r="S14" i="3"/>
  <c r="S15" i="3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S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4" i="4"/>
  <c r="P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4" i="4"/>
  <c r="M4" i="4"/>
  <c r="K4" i="4"/>
  <c r="I4" i="4"/>
  <c r="G4" i="4"/>
  <c r="E4" i="4"/>
  <c r="O5" i="3" l="1"/>
  <c r="O6" i="3"/>
  <c r="O7" i="3"/>
  <c r="O8" i="3"/>
  <c r="O9" i="3"/>
  <c r="O10" i="3"/>
  <c r="O11" i="3"/>
  <c r="O12" i="3"/>
  <c r="O13" i="3"/>
  <c r="O14" i="3"/>
  <c r="O15" i="3"/>
  <c r="K5" i="3"/>
  <c r="K6" i="3"/>
  <c r="K7" i="3"/>
  <c r="K8" i="3"/>
  <c r="K9" i="3"/>
  <c r="K10" i="3"/>
  <c r="K11" i="3"/>
  <c r="K12" i="3"/>
  <c r="K13" i="3"/>
  <c r="K14" i="3"/>
  <c r="K15" i="3"/>
  <c r="R4" i="3"/>
  <c r="K4" i="3"/>
  <c r="I5" i="3"/>
  <c r="I6" i="3"/>
  <c r="I7" i="3"/>
  <c r="I8" i="3"/>
  <c r="I9" i="3"/>
  <c r="I10" i="3"/>
  <c r="I11" i="3"/>
  <c r="I12" i="3"/>
  <c r="I13" i="3"/>
  <c r="I14" i="3"/>
  <c r="I15" i="3"/>
  <c r="I4" i="3"/>
  <c r="G5" i="3"/>
  <c r="G6" i="3"/>
  <c r="G7" i="3"/>
  <c r="G8" i="3"/>
  <c r="G9" i="3"/>
  <c r="G10" i="3"/>
  <c r="G11" i="3"/>
  <c r="G12" i="3"/>
  <c r="G13" i="3"/>
  <c r="G14" i="3"/>
  <c r="G15" i="3"/>
  <c r="G4" i="3"/>
  <c r="E4" i="3"/>
  <c r="E5" i="3"/>
  <c r="E6" i="3"/>
  <c r="E7" i="3"/>
  <c r="E8" i="3"/>
  <c r="E9" i="3"/>
  <c r="E10" i="3"/>
  <c r="E11" i="3"/>
  <c r="E12" i="3"/>
  <c r="E13" i="3"/>
  <c r="E14" i="3"/>
  <c r="E15" i="3"/>
  <c r="S4" i="3"/>
  <c r="R5" i="3"/>
  <c r="R6" i="3"/>
  <c r="R7" i="3"/>
  <c r="R8" i="3"/>
  <c r="R9" i="3"/>
  <c r="R10" i="3"/>
  <c r="R12" i="3"/>
  <c r="R13" i="3"/>
  <c r="R14" i="3"/>
  <c r="R15" i="3"/>
  <c r="Q5" i="3"/>
  <c r="Q6" i="3"/>
  <c r="Q7" i="3"/>
  <c r="Q8" i="3"/>
  <c r="Q9" i="3"/>
  <c r="Q10" i="3"/>
  <c r="Q12" i="3"/>
  <c r="Q13" i="3"/>
  <c r="Q14" i="3"/>
  <c r="Q15" i="3"/>
  <c r="Q4" i="3"/>
  <c r="P5" i="3"/>
  <c r="P6" i="3"/>
  <c r="P7" i="3"/>
  <c r="P8" i="3"/>
  <c r="P9" i="3"/>
  <c r="P10" i="3"/>
  <c r="P11" i="3"/>
  <c r="P12" i="3"/>
  <c r="P13" i="3"/>
  <c r="P14" i="3"/>
  <c r="P15" i="3"/>
  <c r="P4" i="3"/>
  <c r="O4" i="3"/>
</calcChain>
</file>

<file path=xl/sharedStrings.xml><?xml version="1.0" encoding="utf-8"?>
<sst xmlns="http://schemas.openxmlformats.org/spreadsheetml/2006/main" count="167" uniqueCount="69">
  <si>
    <t>МБОУ</t>
  </si>
  <si>
    <t>Успеваемость %</t>
  </si>
  <si>
    <t>Русский язык</t>
  </si>
  <si>
    <t>Родной язык</t>
  </si>
  <si>
    <t>Иностранный язык</t>
  </si>
  <si>
    <t>Математика</t>
  </si>
  <si>
    <t>Физическая культура</t>
  </si>
  <si>
    <t xml:space="preserve">Литература </t>
  </si>
  <si>
    <t xml:space="preserve">Обществознание </t>
  </si>
  <si>
    <t>Физика</t>
  </si>
  <si>
    <t>Биология</t>
  </si>
  <si>
    <t>Химия</t>
  </si>
  <si>
    <t xml:space="preserve">Второй иностранный язык </t>
  </si>
  <si>
    <t>Информатика</t>
  </si>
  <si>
    <t xml:space="preserve">География </t>
  </si>
  <si>
    <t>Муниципальное образование: _________________________________________________________________________________________</t>
  </si>
  <si>
    <t xml:space="preserve">Учебный предмет </t>
  </si>
  <si>
    <t>Всего обучающихся, изучавших предмет (на конец года)</t>
  </si>
  <si>
    <t>Кол-во          обуч-ся, получивших "5"</t>
  </si>
  <si>
    <t>%</t>
  </si>
  <si>
    <t>Кол-во            обуч-ся, получивших "4"</t>
  </si>
  <si>
    <t>Кол-во            обуч-ся, получивших "3"</t>
  </si>
  <si>
    <t>Кол-во            обуч-ся, получивших "2"</t>
  </si>
  <si>
    <t>Кол-во "Н/А"</t>
  </si>
  <si>
    <t>Причины "Н/А"</t>
  </si>
  <si>
    <t>Успеваемость ("5"+"4"+"3")</t>
  </si>
  <si>
    <t>Качество знаний ("5"+"4")</t>
  </si>
  <si>
    <t>Качество знаний                   %</t>
  </si>
  <si>
    <r>
      <t xml:space="preserve">Анализ результатов обучения на уровне </t>
    </r>
    <r>
      <rPr>
        <b/>
        <u/>
        <sz val="11"/>
        <color theme="1"/>
        <rFont val="Calibri"/>
        <family val="2"/>
        <charset val="204"/>
        <scheme val="minor"/>
      </rPr>
      <t>НОО</t>
    </r>
    <r>
      <rPr>
        <b/>
        <sz val="11"/>
        <color theme="1"/>
        <rFont val="Calibri"/>
        <family val="2"/>
        <charset val="204"/>
        <scheme val="minor"/>
      </rPr>
      <t xml:space="preserve"> за 2023/2024 учебный год</t>
    </r>
  </si>
  <si>
    <r>
      <t xml:space="preserve">Анализ результатов обучения на уровне </t>
    </r>
    <r>
      <rPr>
        <b/>
        <u/>
        <sz val="11"/>
        <color theme="1"/>
        <rFont val="Calibri"/>
        <family val="2"/>
        <charset val="204"/>
        <scheme val="minor"/>
      </rPr>
      <t>ООО</t>
    </r>
    <r>
      <rPr>
        <b/>
        <sz val="11"/>
        <color theme="1"/>
        <rFont val="Calibri"/>
        <family val="2"/>
        <charset val="204"/>
        <scheme val="minor"/>
      </rPr>
      <t xml:space="preserve"> за 2023/2024 учебный год</t>
    </r>
  </si>
  <si>
    <r>
      <t xml:space="preserve">Анализ результатов обучения на уровне </t>
    </r>
    <r>
      <rPr>
        <b/>
        <u/>
        <sz val="11"/>
        <color theme="1"/>
        <rFont val="Calibri"/>
        <family val="2"/>
        <charset val="204"/>
        <scheme val="minor"/>
      </rPr>
      <t xml:space="preserve">СОО </t>
    </r>
    <r>
      <rPr>
        <b/>
        <sz val="11"/>
        <color theme="1"/>
        <rFont val="Calibri"/>
        <family val="2"/>
        <charset val="204"/>
        <scheme val="minor"/>
      </rPr>
      <t>за 2023/2024 учебный год</t>
    </r>
  </si>
  <si>
    <r>
      <t xml:space="preserve">Наименование муниципалитета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charset val="204"/>
        <scheme val="minor"/>
      </rPr>
      <t xml:space="preserve">  (дублируем в каждой строке!!!)</t>
    </r>
  </si>
  <si>
    <t>% "отличников"</t>
  </si>
  <si>
    <t>% "хорошистов"</t>
  </si>
  <si>
    <t>% "троечников"</t>
  </si>
  <si>
    <t>% "неуспевающих"</t>
  </si>
  <si>
    <t>% "неаттестованных"</t>
  </si>
  <si>
    <t>Качество знаний             %</t>
  </si>
  <si>
    <t>Качество знаний (суммарное количество обуч-ся "отличников" и "хорошистов")</t>
  </si>
  <si>
    <t>Успеваемость (суммарное количество обуч-ся "отличников", "хорошистов", "троечников")</t>
  </si>
  <si>
    <t>Успеваемость (суммарное количество обуч-ся "отличников", "хорошистов", "троечников") %</t>
  </si>
  <si>
    <r>
      <t xml:space="preserve">Кол-во обучающихся ОО  на конец года всех реализуемых уровней образования,                           </t>
    </r>
    <r>
      <rPr>
        <b/>
        <u/>
        <sz val="11"/>
        <color theme="1"/>
        <rFont val="Calibri"/>
        <family val="2"/>
        <charset val="204"/>
        <scheme val="minor"/>
      </rPr>
      <t>БЕЗ учета обучающихся осваивающих АООП</t>
    </r>
  </si>
  <si>
    <t>Средний балл по предмету</t>
  </si>
  <si>
    <t>Кол-во обуч-ся, имеющих  итоговое  оценивание "4" или "5" по  предметам учебного плана ("хорошисты")</t>
  </si>
  <si>
    <t>Кол-во обуч-ся, имеющих  итоговое  оценивание "5" по всем предметам учебного плана ("отличники")</t>
  </si>
  <si>
    <t>Кол-во обуч-ся, имеющих  итоговое  оценивание "3", "4", "5" по  предметам учебного плана ("троечники")</t>
  </si>
  <si>
    <t>Кол-во обуч-ся, имеющих "Н/А" хотя бы по одному предмету учебного плана ("неаттестованные")</t>
  </si>
  <si>
    <t>Кол-во обуч-ся, имеющих итоговое  оценивание "2" хотя бы по одному предмету учебного плана ("неуспевающие")</t>
  </si>
  <si>
    <t>Литературное чтение</t>
  </si>
  <si>
    <t>Литературное чтение на родном языке</t>
  </si>
  <si>
    <t>Окружающий мир</t>
  </si>
  <si>
    <t>Основы религиозных культур и светской этики</t>
  </si>
  <si>
    <t>Изобразительное искусство</t>
  </si>
  <si>
    <t>Музыка</t>
  </si>
  <si>
    <t>Технология</t>
  </si>
  <si>
    <t>Родная литература</t>
  </si>
  <si>
    <t>Алгебра</t>
  </si>
  <si>
    <t>Геометрия</t>
  </si>
  <si>
    <t>Вероятность и статистика</t>
  </si>
  <si>
    <t>История</t>
  </si>
  <si>
    <t>Основы духовно-нравственной культуры народов России</t>
  </si>
  <si>
    <t>Основы безопасности жизнедеятельности</t>
  </si>
  <si>
    <t>Алгебра и начала математического анализа</t>
  </si>
  <si>
    <t>Обществознание</t>
  </si>
  <si>
    <t>Индивидуальный проект</t>
  </si>
  <si>
    <t>Средний балл по школе</t>
  </si>
  <si>
    <t>красногвардейский</t>
  </si>
  <si>
    <t>Красногвардейский</t>
  </si>
  <si>
    <t xml:space="preserve">Красногвардейский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</si>
</sst>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0" borderId="1" xfId="1" applyFont="1" applyBorder="1"/>
    <xf numFmtId="164" fontId="0" fillId="0" borderId="1" xfId="0" applyNumberFormat="1" applyBorder="1"/>
    <xf numFmtId="165" fontId="0" fillId="0" borderId="1" xfId="0" applyNumberFormat="1" applyBorder="1"/>
    <xf numFmtId="43" fontId="0" fillId="0" borderId="1" xfId="2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1" xfId="0" applyBorder="1"/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5"/>
  <sheetViews>
    <sheetView tabSelected="1" topLeftCell="B2" workbookViewId="0">
      <selection activeCell="J12" sqref="J12"/>
    </sheetView>
  </sheetViews>
  <sheetFormatPr defaultRowHeight="15" x14ac:dyDescent="0.25"/>
  <cols>
    <col min="1" max="1" width="21.28515625" customWidth="1"/>
    <col min="2" max="2" width="25.7109375" customWidth="1"/>
    <col min="3" max="3" width="14.5703125" customWidth="1"/>
    <col min="4" max="4" width="10.5703125" customWidth="1"/>
    <col min="5" max="5" width="7.85546875" customWidth="1"/>
    <col min="6" max="6" width="10.42578125" customWidth="1"/>
    <col min="7" max="7" width="6.7109375" customWidth="1"/>
    <col min="8" max="8" width="10.7109375" customWidth="1"/>
    <col min="9" max="9" width="7.42578125" customWidth="1"/>
    <col min="10" max="10" width="10.42578125" customWidth="1"/>
    <col min="11" max="11" width="6.42578125" customWidth="1"/>
    <col min="12" max="12" width="7.28515625" customWidth="1"/>
    <col min="13" max="13" width="6.5703125" customWidth="1"/>
    <col min="14" max="14" width="8.5703125" customWidth="1"/>
    <col min="15" max="15" width="9.85546875" customWidth="1"/>
    <col min="16" max="16" width="10.7109375" customWidth="1"/>
    <col min="17" max="17" width="10.140625" customWidth="1"/>
    <col min="18" max="18" width="9.5703125" customWidth="1"/>
    <col min="19" max="19" width="10.5703125" customWidth="1"/>
  </cols>
  <sheetData>
    <row r="1" spans="1:19" ht="48.75" customHeight="1" x14ac:dyDescent="0.2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0"/>
    </row>
    <row r="2" spans="1:19" ht="95.25" customHeight="1" x14ac:dyDescent="0.25">
      <c r="A2" s="3" t="s">
        <v>31</v>
      </c>
      <c r="B2" s="4" t="s">
        <v>16</v>
      </c>
      <c r="C2" s="3" t="s">
        <v>17</v>
      </c>
      <c r="D2" s="3" t="s">
        <v>18</v>
      </c>
      <c r="E2" s="4" t="s">
        <v>19</v>
      </c>
      <c r="F2" s="3" t="s">
        <v>20</v>
      </c>
      <c r="G2" s="4" t="s">
        <v>19</v>
      </c>
      <c r="H2" s="3" t="s">
        <v>21</v>
      </c>
      <c r="I2" s="3" t="s">
        <v>19</v>
      </c>
      <c r="J2" s="3" t="s">
        <v>22</v>
      </c>
      <c r="K2" s="4" t="s">
        <v>19</v>
      </c>
      <c r="L2" s="3" t="s">
        <v>23</v>
      </c>
      <c r="M2" s="4" t="s">
        <v>19</v>
      </c>
      <c r="N2" s="3" t="s">
        <v>24</v>
      </c>
      <c r="O2" s="3" t="s">
        <v>26</v>
      </c>
      <c r="P2" s="3" t="s">
        <v>27</v>
      </c>
      <c r="Q2" s="22" t="s">
        <v>25</v>
      </c>
      <c r="R2" s="22" t="s">
        <v>1</v>
      </c>
      <c r="S2" s="3" t="s">
        <v>42</v>
      </c>
    </row>
    <row r="3" spans="1:19" ht="24.75" customHeight="1" x14ac:dyDescent="0.25">
      <c r="A3" s="3">
        <v>1</v>
      </c>
      <c r="B3" s="5">
        <v>2</v>
      </c>
      <c r="C3" s="3">
        <v>3</v>
      </c>
      <c r="D3" s="3">
        <v>4</v>
      </c>
      <c r="E3" s="5">
        <v>5</v>
      </c>
      <c r="F3" s="3">
        <v>6</v>
      </c>
      <c r="G3" s="5">
        <v>7</v>
      </c>
      <c r="H3" s="3">
        <v>8</v>
      </c>
      <c r="I3" s="3">
        <v>9</v>
      </c>
      <c r="J3" s="3">
        <v>10</v>
      </c>
      <c r="K3" s="5">
        <v>11</v>
      </c>
      <c r="L3" s="3">
        <v>12</v>
      </c>
      <c r="M3" s="5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</row>
    <row r="4" spans="1:19" x14ac:dyDescent="0.25">
      <c r="A4" s="1" t="s">
        <v>66</v>
      </c>
      <c r="B4" s="17" t="s">
        <v>2</v>
      </c>
      <c r="C4" s="1">
        <v>35</v>
      </c>
      <c r="D4" s="1">
        <v>11</v>
      </c>
      <c r="E4" s="25">
        <f>((D4*100)/C4)/100</f>
        <v>0.31428571428571428</v>
      </c>
      <c r="F4" s="1">
        <v>7</v>
      </c>
      <c r="G4" s="25">
        <f>((F4*100)/C4)/100</f>
        <v>0.2</v>
      </c>
      <c r="H4" s="1">
        <v>15</v>
      </c>
      <c r="I4" s="25">
        <f>((H4*100)/C4)/100</f>
        <v>0.42857142857142855</v>
      </c>
      <c r="J4" s="1">
        <v>2</v>
      </c>
      <c r="K4" s="25">
        <f>((J4*100)/C4)/100</f>
        <v>5.7142857142857141E-2</v>
      </c>
      <c r="L4" s="1"/>
      <c r="M4" s="1"/>
      <c r="N4" s="1"/>
      <c r="O4" s="1">
        <f>(D4+F4)</f>
        <v>18</v>
      </c>
      <c r="P4" s="25">
        <f>(D4+F4)/C4</f>
        <v>0.51428571428571423</v>
      </c>
      <c r="Q4" s="1">
        <f>(D4+F4+H4)</f>
        <v>33</v>
      </c>
      <c r="R4" s="27">
        <f>(D4+F4+H4)/C4*100</f>
        <v>94.285714285714278</v>
      </c>
      <c r="S4" s="28">
        <f>(5*D4+4*F4+3*H4+2*J4)/C4</f>
        <v>3.7714285714285714</v>
      </c>
    </row>
    <row r="5" spans="1:19" x14ac:dyDescent="0.25">
      <c r="A5" s="1" t="s">
        <v>66</v>
      </c>
      <c r="B5" s="18" t="s">
        <v>48</v>
      </c>
      <c r="C5" s="1">
        <v>35</v>
      </c>
      <c r="D5" s="1">
        <v>16</v>
      </c>
      <c r="E5" s="25">
        <f t="shared" ref="E5:E15" si="0">((D5*100)/C5)/100</f>
        <v>0.45714285714285713</v>
      </c>
      <c r="F5" s="1">
        <v>9</v>
      </c>
      <c r="G5" s="25">
        <f t="shared" ref="G5:G15" si="1">((F5*100)/C5)/100</f>
        <v>0.25714285714285717</v>
      </c>
      <c r="H5" s="1">
        <v>8</v>
      </c>
      <c r="I5" s="25">
        <f t="shared" ref="I5:I15" si="2">((H5*100)/C5)/100</f>
        <v>0.22857142857142856</v>
      </c>
      <c r="J5" s="1">
        <v>2</v>
      </c>
      <c r="K5" s="25">
        <f t="shared" ref="K5:K15" si="3">((J5*100)/C5)/100</f>
        <v>5.7142857142857141E-2</v>
      </c>
      <c r="L5" s="1"/>
      <c r="M5" s="1"/>
      <c r="N5" s="1"/>
      <c r="O5" s="21">
        <f t="shared" ref="O5:O15" si="4">(D5+F5)</f>
        <v>25</v>
      </c>
      <c r="P5" s="25">
        <f t="shared" ref="P5:P15" si="5">(D5+F5)/C5</f>
        <v>0.7142857142857143</v>
      </c>
      <c r="Q5" s="21">
        <f t="shared" ref="Q5:Q15" si="6">(D5+F5+H5)</f>
        <v>33</v>
      </c>
      <c r="R5" s="26">
        <f t="shared" ref="R5:R15" si="7">(D5+F5+H5)/C5*100</f>
        <v>94.285714285714278</v>
      </c>
      <c r="S5" s="28">
        <f t="shared" ref="S5:S15" si="8">(5*D5+4*F5+3*H5+2*J5)/C5</f>
        <v>4.1142857142857139</v>
      </c>
    </row>
    <row r="6" spans="1:19" x14ac:dyDescent="0.25">
      <c r="A6" s="1" t="s">
        <v>66</v>
      </c>
      <c r="B6" s="18" t="s">
        <v>3</v>
      </c>
      <c r="C6" s="1">
        <v>35</v>
      </c>
      <c r="D6" s="1">
        <v>13</v>
      </c>
      <c r="E6" s="25">
        <f t="shared" si="0"/>
        <v>0.37142857142857144</v>
      </c>
      <c r="F6" s="1">
        <v>11</v>
      </c>
      <c r="G6" s="25">
        <f t="shared" si="1"/>
        <v>0.31428571428571428</v>
      </c>
      <c r="H6" s="1">
        <v>10</v>
      </c>
      <c r="I6" s="25">
        <f t="shared" si="2"/>
        <v>0.28571428571428575</v>
      </c>
      <c r="J6" s="1">
        <v>1</v>
      </c>
      <c r="K6" s="25">
        <f t="shared" si="3"/>
        <v>2.8571428571428571E-2</v>
      </c>
      <c r="L6" s="1"/>
      <c r="M6" s="1"/>
      <c r="N6" s="1"/>
      <c r="O6" s="21">
        <f t="shared" si="4"/>
        <v>24</v>
      </c>
      <c r="P6" s="25">
        <f t="shared" si="5"/>
        <v>0.68571428571428572</v>
      </c>
      <c r="Q6" s="21">
        <f t="shared" si="6"/>
        <v>34</v>
      </c>
      <c r="R6" s="21">
        <f t="shared" si="7"/>
        <v>97.142857142857139</v>
      </c>
      <c r="S6" s="28">
        <f t="shared" si="8"/>
        <v>4.0285714285714285</v>
      </c>
    </row>
    <row r="7" spans="1:19" ht="30" x14ac:dyDescent="0.25">
      <c r="A7" s="1" t="s">
        <v>66</v>
      </c>
      <c r="B7" s="18" t="s">
        <v>49</v>
      </c>
      <c r="C7" s="1">
        <v>35</v>
      </c>
      <c r="D7" s="1">
        <v>18</v>
      </c>
      <c r="E7" s="25">
        <f t="shared" si="0"/>
        <v>0.51428571428571435</v>
      </c>
      <c r="F7" s="1">
        <v>8</v>
      </c>
      <c r="G7" s="25">
        <f t="shared" si="1"/>
        <v>0.22857142857142856</v>
      </c>
      <c r="H7" s="1">
        <v>9</v>
      </c>
      <c r="I7" s="25">
        <f t="shared" si="2"/>
        <v>0.25714285714285717</v>
      </c>
      <c r="J7" s="1"/>
      <c r="K7" s="25">
        <f t="shared" si="3"/>
        <v>0</v>
      </c>
      <c r="L7" s="1"/>
      <c r="M7" s="1"/>
      <c r="N7" s="1"/>
      <c r="O7" s="21">
        <f t="shared" si="4"/>
        <v>26</v>
      </c>
      <c r="P7" s="25">
        <f t="shared" si="5"/>
        <v>0.74285714285714288</v>
      </c>
      <c r="Q7" s="21">
        <f t="shared" si="6"/>
        <v>35</v>
      </c>
      <c r="R7" s="21">
        <f t="shared" si="7"/>
        <v>100</v>
      </c>
      <c r="S7" s="28">
        <f t="shared" si="8"/>
        <v>4.2571428571428571</v>
      </c>
    </row>
    <row r="8" spans="1:19" x14ac:dyDescent="0.25">
      <c r="A8" s="1" t="s">
        <v>66</v>
      </c>
      <c r="B8" s="18" t="s">
        <v>4</v>
      </c>
      <c r="C8" s="1">
        <v>35</v>
      </c>
      <c r="D8" s="1">
        <v>11</v>
      </c>
      <c r="E8" s="25">
        <f t="shared" si="0"/>
        <v>0.31428571428571428</v>
      </c>
      <c r="F8" s="1">
        <v>7</v>
      </c>
      <c r="G8" s="25">
        <f t="shared" si="1"/>
        <v>0.2</v>
      </c>
      <c r="H8" s="1">
        <v>16</v>
      </c>
      <c r="I8" s="25">
        <f t="shared" si="2"/>
        <v>0.45714285714285713</v>
      </c>
      <c r="J8" s="1">
        <v>1</v>
      </c>
      <c r="K8" s="25">
        <f t="shared" si="3"/>
        <v>2.8571428571428571E-2</v>
      </c>
      <c r="L8" s="1"/>
      <c r="M8" s="1"/>
      <c r="N8" s="1"/>
      <c r="O8" s="21">
        <f t="shared" si="4"/>
        <v>18</v>
      </c>
      <c r="P8" s="25">
        <f t="shared" si="5"/>
        <v>0.51428571428571423</v>
      </c>
      <c r="Q8" s="21">
        <f t="shared" si="6"/>
        <v>34</v>
      </c>
      <c r="R8" s="21">
        <f t="shared" si="7"/>
        <v>97.142857142857139</v>
      </c>
      <c r="S8" s="28">
        <f t="shared" si="8"/>
        <v>3.8</v>
      </c>
    </row>
    <row r="9" spans="1:19" x14ac:dyDescent="0.25">
      <c r="A9" s="1" t="s">
        <v>66</v>
      </c>
      <c r="B9" s="17" t="s">
        <v>5</v>
      </c>
      <c r="C9" s="1">
        <v>35</v>
      </c>
      <c r="D9" s="1">
        <v>13</v>
      </c>
      <c r="E9" s="25">
        <f t="shared" si="0"/>
        <v>0.37142857142857144</v>
      </c>
      <c r="F9" s="1">
        <v>8</v>
      </c>
      <c r="G9" s="25">
        <f t="shared" si="1"/>
        <v>0.22857142857142856</v>
      </c>
      <c r="H9" s="1">
        <v>12</v>
      </c>
      <c r="I9" s="25">
        <f t="shared" si="2"/>
        <v>0.34285714285714286</v>
      </c>
      <c r="J9" s="1">
        <v>2</v>
      </c>
      <c r="K9" s="25">
        <f t="shared" si="3"/>
        <v>5.7142857142857141E-2</v>
      </c>
      <c r="L9" s="1"/>
      <c r="M9" s="1"/>
      <c r="N9" s="1"/>
      <c r="O9" s="21">
        <f t="shared" si="4"/>
        <v>21</v>
      </c>
      <c r="P9" s="25">
        <f t="shared" si="5"/>
        <v>0.6</v>
      </c>
      <c r="Q9" s="21">
        <f t="shared" si="6"/>
        <v>33</v>
      </c>
      <c r="R9" s="21">
        <f t="shared" si="7"/>
        <v>94.285714285714278</v>
      </c>
      <c r="S9" s="28">
        <f t="shared" si="8"/>
        <v>3.9142857142857141</v>
      </c>
    </row>
    <row r="10" spans="1:19" x14ac:dyDescent="0.25">
      <c r="A10" s="1" t="s">
        <v>66</v>
      </c>
      <c r="B10" s="17" t="s">
        <v>50</v>
      </c>
      <c r="C10" s="1">
        <v>35</v>
      </c>
      <c r="D10" s="1">
        <v>17</v>
      </c>
      <c r="E10" s="25">
        <f t="shared" si="0"/>
        <v>0.48571428571428571</v>
      </c>
      <c r="F10" s="1">
        <v>8</v>
      </c>
      <c r="G10" s="25">
        <f t="shared" si="1"/>
        <v>0.22857142857142856</v>
      </c>
      <c r="H10" s="1">
        <v>9</v>
      </c>
      <c r="I10" s="25">
        <f t="shared" si="2"/>
        <v>0.25714285714285717</v>
      </c>
      <c r="J10" s="1">
        <v>1</v>
      </c>
      <c r="K10" s="25">
        <f t="shared" si="3"/>
        <v>2.8571428571428571E-2</v>
      </c>
      <c r="L10" s="1"/>
      <c r="M10" s="1"/>
      <c r="N10" s="1"/>
      <c r="O10" s="21">
        <f t="shared" si="4"/>
        <v>25</v>
      </c>
      <c r="P10" s="25">
        <f t="shared" si="5"/>
        <v>0.7142857142857143</v>
      </c>
      <c r="Q10" s="21">
        <f t="shared" si="6"/>
        <v>34</v>
      </c>
      <c r="R10" s="21">
        <f t="shared" si="7"/>
        <v>97.142857142857139</v>
      </c>
      <c r="S10" s="28">
        <f t="shared" si="8"/>
        <v>4.1714285714285717</v>
      </c>
    </row>
    <row r="11" spans="1:19" ht="30" x14ac:dyDescent="0.25">
      <c r="A11" s="1" t="s">
        <v>66</v>
      </c>
      <c r="B11" s="18" t="s">
        <v>51</v>
      </c>
      <c r="C11" s="1">
        <v>15</v>
      </c>
      <c r="D11" s="1"/>
      <c r="E11" s="25">
        <f t="shared" si="0"/>
        <v>0</v>
      </c>
      <c r="F11" s="1"/>
      <c r="G11" s="25">
        <f t="shared" si="1"/>
        <v>0</v>
      </c>
      <c r="H11" s="1"/>
      <c r="I11" s="25">
        <f t="shared" si="2"/>
        <v>0</v>
      </c>
      <c r="J11" s="1"/>
      <c r="K11" s="25">
        <f t="shared" si="3"/>
        <v>0</v>
      </c>
      <c r="L11" s="1"/>
      <c r="M11" s="1"/>
      <c r="N11" s="1"/>
      <c r="O11" s="21">
        <f t="shared" si="4"/>
        <v>0</v>
      </c>
      <c r="P11" s="25">
        <f t="shared" si="5"/>
        <v>0</v>
      </c>
      <c r="Q11" s="21">
        <v>15</v>
      </c>
      <c r="R11" s="21">
        <v>100</v>
      </c>
      <c r="S11" s="28">
        <f t="shared" si="8"/>
        <v>0</v>
      </c>
    </row>
    <row r="12" spans="1:19" ht="30" x14ac:dyDescent="0.25">
      <c r="A12" s="1" t="s">
        <v>66</v>
      </c>
      <c r="B12" s="18" t="s">
        <v>52</v>
      </c>
      <c r="C12" s="1">
        <v>35</v>
      </c>
      <c r="D12" s="1">
        <v>21</v>
      </c>
      <c r="E12" s="25">
        <f t="shared" si="0"/>
        <v>0.6</v>
      </c>
      <c r="F12" s="1">
        <v>12</v>
      </c>
      <c r="G12" s="25">
        <f t="shared" si="1"/>
        <v>0.34285714285714286</v>
      </c>
      <c r="H12" s="1">
        <v>2</v>
      </c>
      <c r="I12" s="25">
        <f t="shared" si="2"/>
        <v>5.7142857142857141E-2</v>
      </c>
      <c r="J12" s="1"/>
      <c r="K12" s="25">
        <f t="shared" si="3"/>
        <v>0</v>
      </c>
      <c r="L12" s="1"/>
      <c r="M12" s="1"/>
      <c r="N12" s="1"/>
      <c r="O12" s="21">
        <f t="shared" si="4"/>
        <v>33</v>
      </c>
      <c r="P12" s="25">
        <f t="shared" si="5"/>
        <v>0.94285714285714284</v>
      </c>
      <c r="Q12" s="21">
        <f t="shared" si="6"/>
        <v>35</v>
      </c>
      <c r="R12" s="21">
        <f t="shared" si="7"/>
        <v>100</v>
      </c>
      <c r="S12" s="28">
        <f t="shared" si="8"/>
        <v>4.5428571428571427</v>
      </c>
    </row>
    <row r="13" spans="1:19" x14ac:dyDescent="0.25">
      <c r="A13" s="1" t="s">
        <v>66</v>
      </c>
      <c r="B13" s="18" t="s">
        <v>53</v>
      </c>
      <c r="C13" s="1">
        <v>35</v>
      </c>
      <c r="D13" s="1">
        <v>29</v>
      </c>
      <c r="E13" s="25">
        <f t="shared" si="0"/>
        <v>0.82857142857142863</v>
      </c>
      <c r="F13" s="1">
        <v>6</v>
      </c>
      <c r="G13" s="25">
        <f t="shared" si="1"/>
        <v>0.17142857142857143</v>
      </c>
      <c r="H13" s="1"/>
      <c r="I13" s="25">
        <f t="shared" si="2"/>
        <v>0</v>
      </c>
      <c r="J13" s="1"/>
      <c r="K13" s="25">
        <f t="shared" si="3"/>
        <v>0</v>
      </c>
      <c r="L13" s="1"/>
      <c r="M13" s="1"/>
      <c r="N13" s="1"/>
      <c r="O13" s="21">
        <f t="shared" si="4"/>
        <v>35</v>
      </c>
      <c r="P13" s="25">
        <f t="shared" si="5"/>
        <v>1</v>
      </c>
      <c r="Q13" s="21">
        <f t="shared" si="6"/>
        <v>35</v>
      </c>
      <c r="R13" s="21">
        <f t="shared" si="7"/>
        <v>100</v>
      </c>
      <c r="S13" s="28">
        <f t="shared" si="8"/>
        <v>4.8285714285714283</v>
      </c>
    </row>
    <row r="14" spans="1:19" x14ac:dyDescent="0.25">
      <c r="A14" s="1" t="s">
        <v>66</v>
      </c>
      <c r="B14" s="18" t="s">
        <v>54</v>
      </c>
      <c r="C14" s="1">
        <v>35</v>
      </c>
      <c r="D14" s="1">
        <v>23</v>
      </c>
      <c r="E14" s="25">
        <f t="shared" si="0"/>
        <v>0.65714285714285703</v>
      </c>
      <c r="F14" s="1">
        <v>8</v>
      </c>
      <c r="G14" s="25">
        <f t="shared" si="1"/>
        <v>0.22857142857142856</v>
      </c>
      <c r="H14" s="1">
        <v>4</v>
      </c>
      <c r="I14" s="25">
        <f t="shared" si="2"/>
        <v>0.11428571428571428</v>
      </c>
      <c r="J14" s="1"/>
      <c r="K14" s="25">
        <f t="shared" si="3"/>
        <v>0</v>
      </c>
      <c r="L14" s="1"/>
      <c r="M14" s="1"/>
      <c r="N14" s="1"/>
      <c r="O14" s="21">
        <f t="shared" si="4"/>
        <v>31</v>
      </c>
      <c r="P14" s="25">
        <f t="shared" si="5"/>
        <v>0.88571428571428568</v>
      </c>
      <c r="Q14" s="21">
        <f t="shared" si="6"/>
        <v>35</v>
      </c>
      <c r="R14" s="21">
        <f t="shared" si="7"/>
        <v>100</v>
      </c>
      <c r="S14" s="28">
        <f t="shared" si="8"/>
        <v>4.5428571428571427</v>
      </c>
    </row>
    <row r="15" spans="1:19" x14ac:dyDescent="0.25">
      <c r="A15" s="1" t="s">
        <v>66</v>
      </c>
      <c r="B15" s="18" t="s">
        <v>6</v>
      </c>
      <c r="C15" s="1">
        <v>35</v>
      </c>
      <c r="D15" s="1">
        <v>27</v>
      </c>
      <c r="E15" s="25">
        <f t="shared" si="0"/>
        <v>0.77142857142857135</v>
      </c>
      <c r="F15" s="1">
        <v>8</v>
      </c>
      <c r="G15" s="25">
        <f t="shared" si="1"/>
        <v>0.22857142857142856</v>
      </c>
      <c r="H15" s="1">
        <v>0</v>
      </c>
      <c r="I15" s="25">
        <f t="shared" si="2"/>
        <v>0</v>
      </c>
      <c r="J15" s="1"/>
      <c r="K15" s="25">
        <f t="shared" si="3"/>
        <v>0</v>
      </c>
      <c r="L15" s="1"/>
      <c r="M15" s="1"/>
      <c r="N15" s="1"/>
      <c r="O15" s="21">
        <f t="shared" si="4"/>
        <v>35</v>
      </c>
      <c r="P15" s="25">
        <f t="shared" si="5"/>
        <v>1</v>
      </c>
      <c r="Q15" s="21">
        <f t="shared" si="6"/>
        <v>35</v>
      </c>
      <c r="R15" s="21">
        <f t="shared" si="7"/>
        <v>100</v>
      </c>
      <c r="S15" s="28">
        <f t="shared" si="8"/>
        <v>4.7714285714285714</v>
      </c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</row>
  </sheetData>
  <mergeCells count="1">
    <mergeCell ref="A1:S1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workbookViewId="0">
      <selection activeCell="S4" sqref="S4"/>
    </sheetView>
  </sheetViews>
  <sheetFormatPr defaultRowHeight="15" x14ac:dyDescent="0.25"/>
  <cols>
    <col min="1" max="1" width="12" customWidth="1"/>
    <col min="2" max="2" width="17.7109375" customWidth="1"/>
    <col min="3" max="3" width="12.42578125" customWidth="1"/>
    <col min="4" max="4" width="11" customWidth="1"/>
    <col min="5" max="5" width="7.42578125" customWidth="1"/>
    <col min="6" max="6" width="10" customWidth="1"/>
    <col min="8" max="8" width="9.140625" customWidth="1"/>
    <col min="9" max="9" width="8.28515625" customWidth="1"/>
    <col min="10" max="10" width="9.85546875" customWidth="1"/>
    <col min="11" max="11" width="6.7109375" customWidth="1"/>
    <col min="12" max="12" width="8.5703125" customWidth="1"/>
    <col min="13" max="13" width="6.28515625" customWidth="1"/>
    <col min="14" max="14" width="10.85546875" customWidth="1"/>
    <col min="15" max="15" width="10.7109375" customWidth="1"/>
    <col min="16" max="16" width="8.7109375" customWidth="1"/>
    <col min="17" max="17" width="8.42578125" customWidth="1"/>
    <col min="18" max="18" width="7.28515625" customWidth="1"/>
    <col min="19" max="19" width="9.7109375" customWidth="1"/>
  </cols>
  <sheetData>
    <row r="1" spans="1:19" ht="49.5" customHeight="1" x14ac:dyDescent="0.25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0"/>
    </row>
    <row r="2" spans="1:19" ht="105" x14ac:dyDescent="0.25">
      <c r="A2" s="3" t="s">
        <v>31</v>
      </c>
      <c r="B2" s="4" t="s">
        <v>16</v>
      </c>
      <c r="C2" s="3" t="s">
        <v>17</v>
      </c>
      <c r="D2" s="3" t="s">
        <v>18</v>
      </c>
      <c r="E2" s="4" t="s">
        <v>19</v>
      </c>
      <c r="F2" s="3" t="s">
        <v>20</v>
      </c>
      <c r="G2" s="4" t="s">
        <v>19</v>
      </c>
      <c r="H2" s="3" t="s">
        <v>21</v>
      </c>
      <c r="I2" s="3" t="s">
        <v>19</v>
      </c>
      <c r="J2" s="3" t="s">
        <v>22</v>
      </c>
      <c r="K2" s="4" t="s">
        <v>19</v>
      </c>
      <c r="L2" s="3" t="s">
        <v>23</v>
      </c>
      <c r="M2" s="4" t="s">
        <v>19</v>
      </c>
      <c r="N2" s="3" t="s">
        <v>24</v>
      </c>
      <c r="O2" s="22" t="s">
        <v>26</v>
      </c>
      <c r="P2" s="22" t="s">
        <v>27</v>
      </c>
      <c r="Q2" s="22" t="s">
        <v>25</v>
      </c>
      <c r="R2" s="22" t="s">
        <v>1</v>
      </c>
      <c r="S2" s="3" t="s">
        <v>42</v>
      </c>
    </row>
    <row r="3" spans="1:19" ht="24.75" customHeight="1" x14ac:dyDescent="0.25">
      <c r="A3" s="3">
        <v>1</v>
      </c>
      <c r="B3" s="5">
        <v>2</v>
      </c>
      <c r="C3" s="3">
        <v>3</v>
      </c>
      <c r="D3" s="3">
        <v>4</v>
      </c>
      <c r="E3" s="5">
        <v>5</v>
      </c>
      <c r="F3" s="3">
        <v>6</v>
      </c>
      <c r="G3" s="5">
        <v>7</v>
      </c>
      <c r="H3" s="3">
        <v>8</v>
      </c>
      <c r="I3" s="3">
        <v>9</v>
      </c>
      <c r="J3" s="3">
        <v>10</v>
      </c>
      <c r="K3" s="5">
        <v>11</v>
      </c>
      <c r="L3" s="3">
        <v>12</v>
      </c>
      <c r="M3" s="5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</row>
    <row r="4" spans="1:19" x14ac:dyDescent="0.25">
      <c r="A4" s="1" t="s">
        <v>67</v>
      </c>
      <c r="B4" s="20" t="s">
        <v>2</v>
      </c>
      <c r="C4" s="1">
        <v>60</v>
      </c>
      <c r="D4" s="1">
        <v>5</v>
      </c>
      <c r="E4" s="25">
        <f>((D4*100)/C4)/100</f>
        <v>8.3333333333333343E-2</v>
      </c>
      <c r="F4" s="1">
        <v>29</v>
      </c>
      <c r="G4" s="25">
        <f>((F4*100)/C4)/100</f>
        <v>0.48333333333333334</v>
      </c>
      <c r="H4" s="1">
        <v>25</v>
      </c>
      <c r="I4" s="25">
        <f>((H4*100)/C4)/100</f>
        <v>0.41666666666666663</v>
      </c>
      <c r="J4" s="1"/>
      <c r="K4" s="25">
        <f>((J4*100)/C4)/100</f>
        <v>0</v>
      </c>
      <c r="L4" s="1">
        <v>1</v>
      </c>
      <c r="M4" s="25">
        <f>((L4*100)/C4)/100</f>
        <v>1.6666666666666666E-2</v>
      </c>
      <c r="N4" s="1"/>
      <c r="O4" s="1">
        <f>D4+F4</f>
        <v>34</v>
      </c>
      <c r="P4" s="25">
        <f>(D4+F4)/C4</f>
        <v>0.56666666666666665</v>
      </c>
      <c r="Q4" s="1">
        <f>D4+F4+H4</f>
        <v>59</v>
      </c>
      <c r="R4" s="25">
        <f>(D4+F4+H4)/C4</f>
        <v>0.98333333333333328</v>
      </c>
      <c r="S4" s="28">
        <f>(5*D4+4*F4+3*H4+2*J4+L4)/C4</f>
        <v>3.6166666666666667</v>
      </c>
    </row>
    <row r="5" spans="1:19" x14ac:dyDescent="0.25">
      <c r="A5" s="1" t="s">
        <v>67</v>
      </c>
      <c r="B5" s="20" t="s">
        <v>7</v>
      </c>
      <c r="C5" s="1">
        <v>60</v>
      </c>
      <c r="D5" s="1">
        <v>9</v>
      </c>
      <c r="E5" s="25">
        <f t="shared" ref="E5:E26" si="0">((D5*100)/C5)/100</f>
        <v>0.15</v>
      </c>
      <c r="F5" s="1">
        <v>30</v>
      </c>
      <c r="G5" s="25">
        <f t="shared" ref="G5:G26" si="1">((F5*100)/C5)/100</f>
        <v>0.5</v>
      </c>
      <c r="H5" s="1">
        <v>20</v>
      </c>
      <c r="I5" s="25">
        <f t="shared" ref="I5:I26" si="2">((H5*100)/C5)/100</f>
        <v>0.33333333333333337</v>
      </c>
      <c r="J5" s="1"/>
      <c r="K5" s="25">
        <f t="shared" ref="K5:K26" si="3">((J5*100)/C5)/100</f>
        <v>0</v>
      </c>
      <c r="L5" s="1">
        <v>1</v>
      </c>
      <c r="M5" s="25">
        <f t="shared" ref="M5:M26" si="4">((L5*100)/C5)/100</f>
        <v>1.6666666666666666E-2</v>
      </c>
      <c r="N5" s="1"/>
      <c r="O5" s="21">
        <f t="shared" ref="O5:O26" si="5">D5+F5</f>
        <v>39</v>
      </c>
      <c r="P5" s="25">
        <f t="shared" ref="P5:P26" si="6">(D5+F5)/C5</f>
        <v>0.65</v>
      </c>
      <c r="Q5" s="21">
        <f t="shared" ref="Q5:Q26" si="7">D5+F5+H5</f>
        <v>59</v>
      </c>
      <c r="R5" s="25">
        <f t="shared" ref="R5:R26" si="8">(D5+F5+H5)/C5</f>
        <v>0.98333333333333328</v>
      </c>
      <c r="S5" s="28">
        <f t="shared" ref="S5:S26" si="9">(5*D5+4*F5+3*H5+2*J5+L5)/C5</f>
        <v>3.7666666666666666</v>
      </c>
    </row>
    <row r="6" spans="1:19" x14ac:dyDescent="0.25">
      <c r="A6" s="1" t="s">
        <v>67</v>
      </c>
      <c r="B6" s="20" t="s">
        <v>3</v>
      </c>
      <c r="C6" s="1">
        <v>43</v>
      </c>
      <c r="D6" s="1">
        <v>14</v>
      </c>
      <c r="E6" s="25">
        <f t="shared" si="0"/>
        <v>0.32558139534883723</v>
      </c>
      <c r="F6" s="1">
        <v>14</v>
      </c>
      <c r="G6" s="25">
        <f t="shared" si="1"/>
        <v>0.32558139534883723</v>
      </c>
      <c r="H6" s="1">
        <v>14</v>
      </c>
      <c r="I6" s="25">
        <f t="shared" si="2"/>
        <v>0.32558139534883723</v>
      </c>
      <c r="J6" s="1"/>
      <c r="K6" s="25">
        <f t="shared" si="3"/>
        <v>0</v>
      </c>
      <c r="L6" s="1">
        <v>1</v>
      </c>
      <c r="M6" s="25">
        <f t="shared" si="4"/>
        <v>2.3255813953488372E-2</v>
      </c>
      <c r="N6" s="1"/>
      <c r="O6" s="21">
        <f t="shared" si="5"/>
        <v>28</v>
      </c>
      <c r="P6" s="25">
        <f t="shared" si="6"/>
        <v>0.65116279069767447</v>
      </c>
      <c r="Q6" s="21">
        <f t="shared" si="7"/>
        <v>42</v>
      </c>
      <c r="R6" s="25">
        <f t="shared" si="8"/>
        <v>0.97674418604651159</v>
      </c>
      <c r="S6" s="28">
        <f t="shared" si="9"/>
        <v>3.9302325581395348</v>
      </c>
    </row>
    <row r="7" spans="1:19" ht="30" x14ac:dyDescent="0.25">
      <c r="A7" s="1" t="s">
        <v>67</v>
      </c>
      <c r="B7" s="20" t="s">
        <v>55</v>
      </c>
      <c r="C7" s="1">
        <v>43</v>
      </c>
      <c r="D7" s="1">
        <v>13</v>
      </c>
      <c r="E7" s="25">
        <f t="shared" si="0"/>
        <v>0.30232558139534882</v>
      </c>
      <c r="F7" s="1">
        <v>20</v>
      </c>
      <c r="G7" s="25">
        <f t="shared" si="1"/>
        <v>0.46511627906976744</v>
      </c>
      <c r="H7" s="1">
        <v>9</v>
      </c>
      <c r="I7" s="25">
        <f t="shared" si="2"/>
        <v>0.20930232558139536</v>
      </c>
      <c r="J7" s="1"/>
      <c r="K7" s="25">
        <f t="shared" si="3"/>
        <v>0</v>
      </c>
      <c r="L7" s="1">
        <v>1</v>
      </c>
      <c r="M7" s="25">
        <f t="shared" si="4"/>
        <v>2.3255813953488372E-2</v>
      </c>
      <c r="N7" s="1"/>
      <c r="O7" s="21">
        <f t="shared" si="5"/>
        <v>33</v>
      </c>
      <c r="P7" s="25">
        <f t="shared" si="6"/>
        <v>0.76744186046511631</v>
      </c>
      <c r="Q7" s="21">
        <f t="shared" si="7"/>
        <v>42</v>
      </c>
      <c r="R7" s="25">
        <f t="shared" si="8"/>
        <v>0.97674418604651159</v>
      </c>
      <c r="S7" s="28">
        <f t="shared" si="9"/>
        <v>4.0232558139534884</v>
      </c>
    </row>
    <row r="8" spans="1:19" ht="30" x14ac:dyDescent="0.25">
      <c r="A8" s="1" t="s">
        <v>67</v>
      </c>
      <c r="B8" s="20" t="s">
        <v>4</v>
      </c>
      <c r="C8" s="1">
        <v>60</v>
      </c>
      <c r="D8" s="1">
        <v>7</v>
      </c>
      <c r="E8" s="25">
        <f t="shared" si="0"/>
        <v>0.11666666666666665</v>
      </c>
      <c r="F8" s="1">
        <v>24</v>
      </c>
      <c r="G8" s="25">
        <f t="shared" si="1"/>
        <v>0.4</v>
      </c>
      <c r="H8" s="1">
        <v>28</v>
      </c>
      <c r="I8" s="25">
        <f t="shared" si="2"/>
        <v>0.46666666666666662</v>
      </c>
      <c r="J8" s="1">
        <v>0</v>
      </c>
      <c r="K8" s="25">
        <f t="shared" si="3"/>
        <v>0</v>
      </c>
      <c r="L8" s="1">
        <v>1</v>
      </c>
      <c r="M8" s="25">
        <f t="shared" si="4"/>
        <v>1.6666666666666666E-2</v>
      </c>
      <c r="N8" s="1"/>
      <c r="O8" s="21">
        <f t="shared" si="5"/>
        <v>31</v>
      </c>
      <c r="P8" s="25">
        <f t="shared" si="6"/>
        <v>0.51666666666666672</v>
      </c>
      <c r="Q8" s="21">
        <f t="shared" si="7"/>
        <v>59</v>
      </c>
      <c r="R8" s="25">
        <f t="shared" si="8"/>
        <v>0.98333333333333328</v>
      </c>
      <c r="S8" s="28">
        <f t="shared" si="9"/>
        <v>3.6</v>
      </c>
    </row>
    <row r="9" spans="1:19" ht="45" x14ac:dyDescent="0.25">
      <c r="A9" s="1" t="s">
        <v>67</v>
      </c>
      <c r="B9" s="20" t="s">
        <v>12</v>
      </c>
      <c r="C9" s="1"/>
      <c r="D9" s="1"/>
      <c r="E9" s="25" t="e">
        <f t="shared" si="0"/>
        <v>#DIV/0!</v>
      </c>
      <c r="F9" s="1"/>
      <c r="G9" s="25" t="e">
        <f t="shared" si="1"/>
        <v>#DIV/0!</v>
      </c>
      <c r="H9" s="1"/>
      <c r="I9" s="25" t="e">
        <f t="shared" si="2"/>
        <v>#DIV/0!</v>
      </c>
      <c r="J9" s="1"/>
      <c r="K9" s="25" t="e">
        <f t="shared" si="3"/>
        <v>#DIV/0!</v>
      </c>
      <c r="L9" s="1"/>
      <c r="M9" s="25" t="e">
        <f t="shared" si="4"/>
        <v>#DIV/0!</v>
      </c>
      <c r="N9" s="1"/>
      <c r="O9" s="21">
        <f t="shared" si="5"/>
        <v>0</v>
      </c>
      <c r="P9" s="25" t="e">
        <f t="shared" si="6"/>
        <v>#DIV/0!</v>
      </c>
      <c r="Q9" s="21">
        <f t="shared" si="7"/>
        <v>0</v>
      </c>
      <c r="R9" s="25" t="e">
        <f t="shared" si="8"/>
        <v>#DIV/0!</v>
      </c>
      <c r="S9" s="28" t="e">
        <f t="shared" si="9"/>
        <v>#DIV/0!</v>
      </c>
    </row>
    <row r="10" spans="1:19" x14ac:dyDescent="0.25">
      <c r="A10" s="1" t="s">
        <v>67</v>
      </c>
      <c r="B10" s="20" t="s">
        <v>5</v>
      </c>
      <c r="C10" s="1">
        <v>32</v>
      </c>
      <c r="D10" s="1">
        <v>3</v>
      </c>
      <c r="E10" s="25">
        <f t="shared" si="0"/>
        <v>9.375E-2</v>
      </c>
      <c r="F10" s="1">
        <v>13</v>
      </c>
      <c r="G10" s="25">
        <f t="shared" si="1"/>
        <v>0.40625</v>
      </c>
      <c r="H10" s="1">
        <v>16</v>
      </c>
      <c r="I10" s="25">
        <f t="shared" si="2"/>
        <v>0.5</v>
      </c>
      <c r="J10" s="1"/>
      <c r="K10" s="25">
        <f t="shared" si="3"/>
        <v>0</v>
      </c>
      <c r="L10" s="1"/>
      <c r="M10" s="25">
        <f t="shared" si="4"/>
        <v>0</v>
      </c>
      <c r="N10" s="1"/>
      <c r="O10" s="21">
        <f t="shared" si="5"/>
        <v>16</v>
      </c>
      <c r="P10" s="25">
        <f t="shared" si="6"/>
        <v>0.5</v>
      </c>
      <c r="Q10" s="21">
        <f t="shared" si="7"/>
        <v>32</v>
      </c>
      <c r="R10" s="25">
        <f t="shared" si="8"/>
        <v>1</v>
      </c>
      <c r="S10" s="28">
        <f t="shared" si="9"/>
        <v>3.59375</v>
      </c>
    </row>
    <row r="11" spans="1:19" x14ac:dyDescent="0.25">
      <c r="A11" s="1" t="s">
        <v>67</v>
      </c>
      <c r="B11" s="20" t="s">
        <v>56</v>
      </c>
      <c r="C11" s="1">
        <v>28</v>
      </c>
      <c r="D11" s="1">
        <v>3</v>
      </c>
      <c r="E11" s="25">
        <f t="shared" si="0"/>
        <v>0.10714285714285714</v>
      </c>
      <c r="F11" s="1">
        <v>9</v>
      </c>
      <c r="G11" s="25">
        <f t="shared" si="1"/>
        <v>0.32142857142857145</v>
      </c>
      <c r="H11" s="1">
        <v>15</v>
      </c>
      <c r="I11" s="25">
        <f t="shared" si="2"/>
        <v>0.5357142857142857</v>
      </c>
      <c r="J11" s="1"/>
      <c r="K11" s="25">
        <f t="shared" si="3"/>
        <v>0</v>
      </c>
      <c r="L11" s="1">
        <v>1</v>
      </c>
      <c r="M11" s="25">
        <f t="shared" si="4"/>
        <v>3.5714285714285719E-2</v>
      </c>
      <c r="N11" s="1"/>
      <c r="O11" s="21">
        <f t="shared" si="5"/>
        <v>12</v>
      </c>
      <c r="P11" s="25">
        <f t="shared" si="6"/>
        <v>0.42857142857142855</v>
      </c>
      <c r="Q11" s="21">
        <f t="shared" si="7"/>
        <v>27</v>
      </c>
      <c r="R11" s="25">
        <f t="shared" si="8"/>
        <v>0.9642857142857143</v>
      </c>
      <c r="S11" s="28">
        <f t="shared" si="9"/>
        <v>3.4642857142857144</v>
      </c>
    </row>
    <row r="12" spans="1:19" x14ac:dyDescent="0.25">
      <c r="A12" s="1" t="s">
        <v>67</v>
      </c>
      <c r="B12" s="20" t="s">
        <v>57</v>
      </c>
      <c r="C12" s="1">
        <v>28</v>
      </c>
      <c r="D12" s="1">
        <v>2</v>
      </c>
      <c r="E12" s="25">
        <f t="shared" si="0"/>
        <v>7.1428571428571438E-2</v>
      </c>
      <c r="F12" s="1">
        <v>11</v>
      </c>
      <c r="G12" s="25">
        <f t="shared" si="1"/>
        <v>0.39285714285714285</v>
      </c>
      <c r="H12" s="1">
        <v>14</v>
      </c>
      <c r="I12" s="25">
        <f t="shared" si="2"/>
        <v>0.5</v>
      </c>
      <c r="J12" s="1"/>
      <c r="K12" s="25">
        <f t="shared" si="3"/>
        <v>0</v>
      </c>
      <c r="L12" s="1">
        <v>1</v>
      </c>
      <c r="M12" s="25">
        <f t="shared" si="4"/>
        <v>3.5714285714285719E-2</v>
      </c>
      <c r="N12" s="1"/>
      <c r="O12" s="21">
        <f t="shared" si="5"/>
        <v>13</v>
      </c>
      <c r="P12" s="25">
        <f t="shared" si="6"/>
        <v>0.4642857142857143</v>
      </c>
      <c r="Q12" s="21">
        <f t="shared" si="7"/>
        <v>27</v>
      </c>
      <c r="R12" s="25">
        <f t="shared" si="8"/>
        <v>0.9642857142857143</v>
      </c>
      <c r="S12" s="28">
        <f t="shared" si="9"/>
        <v>3.4642857142857144</v>
      </c>
    </row>
    <row r="13" spans="1:19" ht="30" x14ac:dyDescent="0.25">
      <c r="A13" s="1" t="s">
        <v>67</v>
      </c>
      <c r="B13" s="20" t="s">
        <v>58</v>
      </c>
      <c r="C13" s="1">
        <v>9</v>
      </c>
      <c r="D13" s="1"/>
      <c r="E13" s="25">
        <f t="shared" si="0"/>
        <v>0</v>
      </c>
      <c r="F13" s="1">
        <v>5</v>
      </c>
      <c r="G13" s="25">
        <f t="shared" si="1"/>
        <v>0.55555555555555558</v>
      </c>
      <c r="H13" s="1">
        <v>4</v>
      </c>
      <c r="I13" s="25">
        <f t="shared" si="2"/>
        <v>0.44444444444444442</v>
      </c>
      <c r="J13" s="1"/>
      <c r="K13" s="25">
        <f t="shared" si="3"/>
        <v>0</v>
      </c>
      <c r="L13" s="1"/>
      <c r="M13" s="25">
        <f t="shared" si="4"/>
        <v>0</v>
      </c>
      <c r="N13" s="1"/>
      <c r="O13" s="21">
        <f t="shared" si="5"/>
        <v>5</v>
      </c>
      <c r="P13" s="25">
        <f t="shared" si="6"/>
        <v>0.55555555555555558</v>
      </c>
      <c r="Q13" s="21">
        <f t="shared" si="7"/>
        <v>9</v>
      </c>
      <c r="R13" s="25">
        <f t="shared" si="8"/>
        <v>1</v>
      </c>
      <c r="S13" s="28">
        <f t="shared" si="9"/>
        <v>3.5555555555555554</v>
      </c>
    </row>
    <row r="14" spans="1:19" x14ac:dyDescent="0.25">
      <c r="A14" s="1" t="s">
        <v>67</v>
      </c>
      <c r="B14" s="20" t="s">
        <v>13</v>
      </c>
      <c r="C14" s="1">
        <v>28</v>
      </c>
      <c r="D14" s="1">
        <v>3</v>
      </c>
      <c r="E14" s="25">
        <f t="shared" si="0"/>
        <v>0.10714285714285714</v>
      </c>
      <c r="F14" s="1">
        <v>13</v>
      </c>
      <c r="G14" s="25">
        <f t="shared" si="1"/>
        <v>0.4642857142857143</v>
      </c>
      <c r="H14" s="1">
        <v>11</v>
      </c>
      <c r="I14" s="25">
        <f t="shared" si="2"/>
        <v>0.39285714285714285</v>
      </c>
      <c r="J14" s="1"/>
      <c r="K14" s="25">
        <f t="shared" si="3"/>
        <v>0</v>
      </c>
      <c r="L14" s="1">
        <v>1</v>
      </c>
      <c r="M14" s="25">
        <f t="shared" si="4"/>
        <v>3.5714285714285719E-2</v>
      </c>
      <c r="N14" s="1"/>
      <c r="O14" s="21">
        <f t="shared" si="5"/>
        <v>16</v>
      </c>
      <c r="P14" s="25">
        <f t="shared" si="6"/>
        <v>0.5714285714285714</v>
      </c>
      <c r="Q14" s="21">
        <f t="shared" si="7"/>
        <v>27</v>
      </c>
      <c r="R14" s="25">
        <f t="shared" si="8"/>
        <v>0.9642857142857143</v>
      </c>
      <c r="S14" s="28">
        <f t="shared" si="9"/>
        <v>3.6071428571428572</v>
      </c>
    </row>
    <row r="15" spans="1:19" x14ac:dyDescent="0.25">
      <c r="A15" s="1" t="s">
        <v>67</v>
      </c>
      <c r="B15" s="20" t="s">
        <v>59</v>
      </c>
      <c r="C15" s="1">
        <v>60</v>
      </c>
      <c r="D15" s="1">
        <v>7</v>
      </c>
      <c r="E15" s="25">
        <f t="shared" si="0"/>
        <v>0.11666666666666665</v>
      </c>
      <c r="F15" s="1">
        <v>32</v>
      </c>
      <c r="G15" s="25">
        <f t="shared" si="1"/>
        <v>0.53333333333333333</v>
      </c>
      <c r="H15" s="1">
        <v>20</v>
      </c>
      <c r="I15" s="25">
        <f t="shared" si="2"/>
        <v>0.33333333333333337</v>
      </c>
      <c r="J15" s="1"/>
      <c r="K15" s="25">
        <f t="shared" si="3"/>
        <v>0</v>
      </c>
      <c r="L15" s="1">
        <v>1</v>
      </c>
      <c r="M15" s="25">
        <f t="shared" si="4"/>
        <v>1.6666666666666666E-2</v>
      </c>
      <c r="N15" s="1"/>
      <c r="O15" s="21">
        <f t="shared" si="5"/>
        <v>39</v>
      </c>
      <c r="P15" s="25">
        <f t="shared" si="6"/>
        <v>0.65</v>
      </c>
      <c r="Q15" s="21">
        <f t="shared" si="7"/>
        <v>59</v>
      </c>
      <c r="R15" s="25">
        <f t="shared" si="8"/>
        <v>0.98333333333333328</v>
      </c>
      <c r="S15" s="28">
        <f t="shared" si="9"/>
        <v>3.7333333333333334</v>
      </c>
    </row>
    <row r="16" spans="1:19" x14ac:dyDescent="0.25">
      <c r="A16" s="1" t="s">
        <v>67</v>
      </c>
      <c r="B16" s="20" t="s">
        <v>8</v>
      </c>
      <c r="C16" s="1">
        <v>43</v>
      </c>
      <c r="D16" s="1">
        <v>7</v>
      </c>
      <c r="E16" s="25">
        <f t="shared" si="0"/>
        <v>0.16279069767441862</v>
      </c>
      <c r="F16" s="1">
        <v>19</v>
      </c>
      <c r="G16" s="25">
        <f t="shared" si="1"/>
        <v>0.44186046511627908</v>
      </c>
      <c r="H16" s="1">
        <v>16</v>
      </c>
      <c r="I16" s="25">
        <f t="shared" si="2"/>
        <v>0.37209302325581395</v>
      </c>
      <c r="J16" s="1"/>
      <c r="K16" s="25">
        <f t="shared" si="3"/>
        <v>0</v>
      </c>
      <c r="L16" s="1">
        <v>1</v>
      </c>
      <c r="M16" s="25">
        <f t="shared" si="4"/>
        <v>2.3255813953488372E-2</v>
      </c>
      <c r="N16" s="1"/>
      <c r="O16" s="21">
        <f t="shared" si="5"/>
        <v>26</v>
      </c>
      <c r="P16" s="25">
        <f t="shared" si="6"/>
        <v>0.60465116279069764</v>
      </c>
      <c r="Q16" s="21">
        <f t="shared" si="7"/>
        <v>42</v>
      </c>
      <c r="R16" s="25">
        <f t="shared" si="8"/>
        <v>0.97674418604651159</v>
      </c>
      <c r="S16" s="28">
        <f t="shared" si="9"/>
        <v>3.7209302325581395</v>
      </c>
    </row>
    <row r="17" spans="1:19" x14ac:dyDescent="0.25">
      <c r="A17" s="1" t="s">
        <v>67</v>
      </c>
      <c r="B17" s="20" t="s">
        <v>14</v>
      </c>
      <c r="C17" s="1">
        <v>60</v>
      </c>
      <c r="D17" s="1">
        <v>7</v>
      </c>
      <c r="E17" s="25">
        <f t="shared" si="0"/>
        <v>0.11666666666666665</v>
      </c>
      <c r="F17" s="1">
        <v>25</v>
      </c>
      <c r="G17" s="25">
        <f t="shared" si="1"/>
        <v>0.41666666666666663</v>
      </c>
      <c r="H17" s="1">
        <v>27</v>
      </c>
      <c r="I17" s="25">
        <f t="shared" si="2"/>
        <v>0.45</v>
      </c>
      <c r="J17" s="1"/>
      <c r="K17" s="25">
        <f t="shared" si="3"/>
        <v>0</v>
      </c>
      <c r="L17" s="1">
        <v>1</v>
      </c>
      <c r="M17" s="25">
        <f t="shared" si="4"/>
        <v>1.6666666666666666E-2</v>
      </c>
      <c r="N17" s="1"/>
      <c r="O17" s="21">
        <f t="shared" si="5"/>
        <v>32</v>
      </c>
      <c r="P17" s="25">
        <f t="shared" si="6"/>
        <v>0.53333333333333333</v>
      </c>
      <c r="Q17" s="21">
        <f t="shared" si="7"/>
        <v>59</v>
      </c>
      <c r="R17" s="25">
        <f t="shared" si="8"/>
        <v>0.98333333333333328</v>
      </c>
      <c r="S17" s="28">
        <f t="shared" si="9"/>
        <v>3.6166666666666667</v>
      </c>
    </row>
    <row r="18" spans="1:19" x14ac:dyDescent="0.25">
      <c r="A18" s="1" t="s">
        <v>67</v>
      </c>
      <c r="B18" s="20" t="s">
        <v>9</v>
      </c>
      <c r="C18" s="1">
        <v>28</v>
      </c>
      <c r="D18" s="1">
        <v>2</v>
      </c>
      <c r="E18" s="25">
        <f t="shared" si="0"/>
        <v>7.1428571428571438E-2</v>
      </c>
      <c r="F18" s="1">
        <v>14</v>
      </c>
      <c r="G18" s="25">
        <f t="shared" si="1"/>
        <v>0.5</v>
      </c>
      <c r="H18" s="1">
        <v>11</v>
      </c>
      <c r="I18" s="25">
        <f t="shared" si="2"/>
        <v>0.39285714285714285</v>
      </c>
      <c r="J18" s="1"/>
      <c r="K18" s="25">
        <f t="shared" si="3"/>
        <v>0</v>
      </c>
      <c r="L18" s="1">
        <v>1</v>
      </c>
      <c r="M18" s="25">
        <f t="shared" si="4"/>
        <v>3.5714285714285719E-2</v>
      </c>
      <c r="N18" s="1"/>
      <c r="O18" s="21">
        <f t="shared" si="5"/>
        <v>16</v>
      </c>
      <c r="P18" s="25">
        <f t="shared" si="6"/>
        <v>0.5714285714285714</v>
      </c>
      <c r="Q18" s="21">
        <f t="shared" si="7"/>
        <v>27</v>
      </c>
      <c r="R18" s="25">
        <f t="shared" si="8"/>
        <v>0.9642857142857143</v>
      </c>
      <c r="S18" s="28">
        <f t="shared" si="9"/>
        <v>3.5714285714285716</v>
      </c>
    </row>
    <row r="19" spans="1:19" x14ac:dyDescent="0.25">
      <c r="A19" s="19" t="s">
        <v>67</v>
      </c>
      <c r="B19" s="20" t="s">
        <v>11</v>
      </c>
      <c r="C19" s="19">
        <v>19</v>
      </c>
      <c r="D19" s="19">
        <v>2</v>
      </c>
      <c r="E19" s="25">
        <f t="shared" si="0"/>
        <v>0.10526315789473685</v>
      </c>
      <c r="F19" s="19">
        <v>10</v>
      </c>
      <c r="G19" s="25">
        <f t="shared" si="1"/>
        <v>0.52631578947368418</v>
      </c>
      <c r="H19" s="19">
        <v>6</v>
      </c>
      <c r="I19" s="25">
        <f t="shared" si="2"/>
        <v>0.31578947368421051</v>
      </c>
      <c r="J19" s="19"/>
      <c r="K19" s="25">
        <f t="shared" si="3"/>
        <v>0</v>
      </c>
      <c r="L19" s="19">
        <v>1</v>
      </c>
      <c r="M19" s="25">
        <f t="shared" si="4"/>
        <v>5.2631578947368425E-2</v>
      </c>
      <c r="N19" s="19"/>
      <c r="O19" s="21">
        <f t="shared" si="5"/>
        <v>12</v>
      </c>
      <c r="P19" s="25">
        <f t="shared" si="6"/>
        <v>0.63157894736842102</v>
      </c>
      <c r="Q19" s="21">
        <f t="shared" si="7"/>
        <v>18</v>
      </c>
      <c r="R19" s="25">
        <f t="shared" si="8"/>
        <v>0.94736842105263153</v>
      </c>
      <c r="S19" s="28">
        <f t="shared" si="9"/>
        <v>3.6315789473684212</v>
      </c>
    </row>
    <row r="20" spans="1:19" x14ac:dyDescent="0.25">
      <c r="A20" s="19" t="s">
        <v>67</v>
      </c>
      <c r="B20" s="20" t="s">
        <v>10</v>
      </c>
      <c r="C20" s="19">
        <v>60</v>
      </c>
      <c r="D20" s="19">
        <v>11</v>
      </c>
      <c r="E20" s="25">
        <f t="shared" si="0"/>
        <v>0.18333333333333332</v>
      </c>
      <c r="F20" s="19">
        <v>26</v>
      </c>
      <c r="G20" s="25">
        <f t="shared" si="1"/>
        <v>0.43333333333333335</v>
      </c>
      <c r="H20" s="19">
        <v>22</v>
      </c>
      <c r="I20" s="25">
        <f t="shared" si="2"/>
        <v>0.36666666666666664</v>
      </c>
      <c r="J20" s="19"/>
      <c r="K20" s="25">
        <f t="shared" si="3"/>
        <v>0</v>
      </c>
      <c r="L20" s="19">
        <v>1</v>
      </c>
      <c r="M20" s="25">
        <f t="shared" si="4"/>
        <v>1.6666666666666666E-2</v>
      </c>
      <c r="N20" s="19"/>
      <c r="O20" s="21">
        <f t="shared" si="5"/>
        <v>37</v>
      </c>
      <c r="P20" s="25">
        <f t="shared" si="6"/>
        <v>0.6166666666666667</v>
      </c>
      <c r="Q20" s="21">
        <f t="shared" si="7"/>
        <v>59</v>
      </c>
      <c r="R20" s="25">
        <f t="shared" si="8"/>
        <v>0.98333333333333328</v>
      </c>
      <c r="S20" s="28">
        <f t="shared" si="9"/>
        <v>3.7666666666666666</v>
      </c>
    </row>
    <row r="21" spans="1:19" ht="60" x14ac:dyDescent="0.25">
      <c r="A21" s="19" t="s">
        <v>67</v>
      </c>
      <c r="B21" s="20" t="s">
        <v>60</v>
      </c>
      <c r="C21" s="19">
        <v>32</v>
      </c>
      <c r="D21" s="19">
        <v>21</v>
      </c>
      <c r="E21" s="25">
        <f t="shared" si="0"/>
        <v>0.65625</v>
      </c>
      <c r="F21" s="19">
        <v>11</v>
      </c>
      <c r="G21" s="25">
        <f t="shared" si="1"/>
        <v>0.34375</v>
      </c>
      <c r="H21" s="19"/>
      <c r="I21" s="25">
        <f t="shared" si="2"/>
        <v>0</v>
      </c>
      <c r="J21" s="19"/>
      <c r="K21" s="25">
        <f t="shared" si="3"/>
        <v>0</v>
      </c>
      <c r="L21" s="19"/>
      <c r="M21" s="25">
        <f t="shared" si="4"/>
        <v>0</v>
      </c>
      <c r="N21" s="19"/>
      <c r="O21" s="21">
        <f t="shared" si="5"/>
        <v>32</v>
      </c>
      <c r="P21" s="25">
        <f t="shared" si="6"/>
        <v>1</v>
      </c>
      <c r="Q21" s="21">
        <f t="shared" si="7"/>
        <v>32</v>
      </c>
      <c r="R21" s="25">
        <f t="shared" si="8"/>
        <v>1</v>
      </c>
      <c r="S21" s="28">
        <f t="shared" si="9"/>
        <v>4.65625</v>
      </c>
    </row>
    <row r="22" spans="1:19" ht="30" x14ac:dyDescent="0.25">
      <c r="A22" s="19" t="s">
        <v>67</v>
      </c>
      <c r="B22" s="20" t="s">
        <v>52</v>
      </c>
      <c r="C22" s="19">
        <v>42</v>
      </c>
      <c r="D22" s="19">
        <v>31</v>
      </c>
      <c r="E22" s="25">
        <f t="shared" si="0"/>
        <v>0.73809523809523814</v>
      </c>
      <c r="F22" s="19">
        <v>9</v>
      </c>
      <c r="G22" s="25">
        <f t="shared" si="1"/>
        <v>0.21428571428571427</v>
      </c>
      <c r="H22" s="19">
        <v>1</v>
      </c>
      <c r="I22" s="25">
        <f t="shared" si="2"/>
        <v>2.3809523809523808E-2</v>
      </c>
      <c r="J22" s="19"/>
      <c r="K22" s="25">
        <f t="shared" si="3"/>
        <v>0</v>
      </c>
      <c r="L22" s="19"/>
      <c r="M22" s="25">
        <f t="shared" si="4"/>
        <v>0</v>
      </c>
      <c r="N22" s="19"/>
      <c r="O22" s="21">
        <f t="shared" si="5"/>
        <v>40</v>
      </c>
      <c r="P22" s="25">
        <f t="shared" si="6"/>
        <v>0.95238095238095233</v>
      </c>
      <c r="Q22" s="21">
        <f t="shared" si="7"/>
        <v>41</v>
      </c>
      <c r="R22" s="25">
        <f t="shared" si="8"/>
        <v>0.97619047619047616</v>
      </c>
      <c r="S22" s="28">
        <f t="shared" si="9"/>
        <v>4.6190476190476186</v>
      </c>
    </row>
    <row r="23" spans="1:19" x14ac:dyDescent="0.25">
      <c r="A23" s="19" t="s">
        <v>67</v>
      </c>
      <c r="B23" s="20" t="s">
        <v>53</v>
      </c>
      <c r="C23" s="19">
        <v>53</v>
      </c>
      <c r="D23" s="19">
        <v>42</v>
      </c>
      <c r="E23" s="25">
        <f t="shared" si="0"/>
        <v>0.79245283018867918</v>
      </c>
      <c r="F23" s="19">
        <v>10</v>
      </c>
      <c r="G23" s="25">
        <f t="shared" si="1"/>
        <v>0.18867924528301888</v>
      </c>
      <c r="H23" s="19"/>
      <c r="I23" s="25">
        <f t="shared" si="2"/>
        <v>0</v>
      </c>
      <c r="J23" s="19"/>
      <c r="K23" s="25">
        <f t="shared" si="3"/>
        <v>0</v>
      </c>
      <c r="L23" s="19">
        <v>1</v>
      </c>
      <c r="M23" s="25">
        <f t="shared" si="4"/>
        <v>1.8867924528301886E-2</v>
      </c>
      <c r="N23" s="19"/>
      <c r="O23" s="21">
        <f t="shared" si="5"/>
        <v>52</v>
      </c>
      <c r="P23" s="25">
        <f t="shared" si="6"/>
        <v>0.98113207547169812</v>
      </c>
      <c r="Q23" s="21">
        <f t="shared" si="7"/>
        <v>52</v>
      </c>
      <c r="R23" s="25">
        <f t="shared" si="8"/>
        <v>0.98113207547169812</v>
      </c>
      <c r="S23" s="28">
        <f t="shared" si="9"/>
        <v>4.7358490566037732</v>
      </c>
    </row>
    <row r="24" spans="1:19" x14ac:dyDescent="0.25">
      <c r="A24" s="19" t="s">
        <v>67</v>
      </c>
      <c r="B24" s="20" t="s">
        <v>54</v>
      </c>
      <c r="C24" s="19">
        <v>53</v>
      </c>
      <c r="D24" s="19">
        <v>42</v>
      </c>
      <c r="E24" s="25">
        <f t="shared" si="0"/>
        <v>0.79245283018867918</v>
      </c>
      <c r="F24" s="19">
        <v>9</v>
      </c>
      <c r="G24" s="25">
        <f t="shared" si="1"/>
        <v>0.169811320754717</v>
      </c>
      <c r="H24" s="19">
        <v>1</v>
      </c>
      <c r="I24" s="25">
        <f t="shared" si="2"/>
        <v>1.8867924528301886E-2</v>
      </c>
      <c r="J24" s="19"/>
      <c r="K24" s="25">
        <f t="shared" si="3"/>
        <v>0</v>
      </c>
      <c r="L24" s="19">
        <v>1</v>
      </c>
      <c r="M24" s="25">
        <f t="shared" si="4"/>
        <v>1.8867924528301886E-2</v>
      </c>
      <c r="N24" s="19"/>
      <c r="O24" s="21">
        <f t="shared" si="5"/>
        <v>51</v>
      </c>
      <c r="P24" s="25">
        <f t="shared" si="6"/>
        <v>0.96226415094339623</v>
      </c>
      <c r="Q24" s="21">
        <f t="shared" si="7"/>
        <v>52</v>
      </c>
      <c r="R24" s="25">
        <f t="shared" si="8"/>
        <v>0.98113207547169812</v>
      </c>
      <c r="S24" s="28">
        <f t="shared" si="9"/>
        <v>4.716981132075472</v>
      </c>
    </row>
    <row r="25" spans="1:19" ht="30" x14ac:dyDescent="0.25">
      <c r="A25" s="19" t="s">
        <v>67</v>
      </c>
      <c r="B25" s="20" t="s">
        <v>6</v>
      </c>
      <c r="C25" s="19">
        <v>60</v>
      </c>
      <c r="D25" s="19">
        <v>48</v>
      </c>
      <c r="E25" s="25">
        <f t="shared" si="0"/>
        <v>0.8</v>
      </c>
      <c r="F25" s="19">
        <v>11</v>
      </c>
      <c r="G25" s="25">
        <f t="shared" si="1"/>
        <v>0.18333333333333332</v>
      </c>
      <c r="H25" s="19"/>
      <c r="I25" s="25">
        <f t="shared" si="2"/>
        <v>0</v>
      </c>
      <c r="J25" s="19"/>
      <c r="K25" s="25">
        <f t="shared" si="3"/>
        <v>0</v>
      </c>
      <c r="L25" s="19">
        <v>1</v>
      </c>
      <c r="M25" s="25">
        <f t="shared" si="4"/>
        <v>1.6666666666666666E-2</v>
      </c>
      <c r="N25" s="19"/>
      <c r="O25" s="21">
        <f t="shared" si="5"/>
        <v>59</v>
      </c>
      <c r="P25" s="25">
        <f t="shared" si="6"/>
        <v>0.98333333333333328</v>
      </c>
      <c r="Q25" s="21">
        <f t="shared" si="7"/>
        <v>59</v>
      </c>
      <c r="R25" s="25">
        <f t="shared" si="8"/>
        <v>0.98333333333333328</v>
      </c>
      <c r="S25" s="28">
        <f t="shared" si="9"/>
        <v>4.75</v>
      </c>
    </row>
    <row r="26" spans="1:19" ht="60" x14ac:dyDescent="0.25">
      <c r="A26" s="19" t="s">
        <v>67</v>
      </c>
      <c r="B26" s="20" t="s">
        <v>61</v>
      </c>
      <c r="C26" s="19">
        <v>19</v>
      </c>
      <c r="D26" s="19">
        <v>15</v>
      </c>
      <c r="E26" s="25">
        <f t="shared" si="0"/>
        <v>0.78947368421052633</v>
      </c>
      <c r="F26" s="19">
        <v>3</v>
      </c>
      <c r="G26" s="25">
        <f t="shared" si="1"/>
        <v>0.15789473684210525</v>
      </c>
      <c r="H26" s="19"/>
      <c r="I26" s="25">
        <f t="shared" si="2"/>
        <v>0</v>
      </c>
      <c r="J26" s="19"/>
      <c r="K26" s="25">
        <f t="shared" si="3"/>
        <v>0</v>
      </c>
      <c r="L26" s="19">
        <v>1</v>
      </c>
      <c r="M26" s="25">
        <f t="shared" si="4"/>
        <v>5.2631578947368425E-2</v>
      </c>
      <c r="N26" s="19"/>
      <c r="O26" s="21">
        <f t="shared" si="5"/>
        <v>18</v>
      </c>
      <c r="P26" s="25">
        <f t="shared" si="6"/>
        <v>0.94736842105263153</v>
      </c>
      <c r="Q26" s="21">
        <f t="shared" si="7"/>
        <v>18</v>
      </c>
      <c r="R26" s="25">
        <f t="shared" si="8"/>
        <v>0.94736842105263153</v>
      </c>
      <c r="S26" s="28">
        <f t="shared" si="9"/>
        <v>4.6315789473684212</v>
      </c>
    </row>
    <row r="27" spans="1:19" x14ac:dyDescent="0.25">
      <c r="L27" s="36"/>
      <c r="M27" s="21"/>
      <c r="N27" s="36"/>
    </row>
  </sheetData>
  <mergeCells count="1">
    <mergeCell ref="A1:S1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activeCell="O2" sqref="O2:R2"/>
    </sheetView>
  </sheetViews>
  <sheetFormatPr defaultRowHeight="15" x14ac:dyDescent="0.25"/>
  <cols>
    <col min="1" max="1" width="19.7109375" customWidth="1"/>
    <col min="2" max="2" width="28.5703125" customWidth="1"/>
    <col min="3" max="3" width="16.28515625" customWidth="1"/>
    <col min="4" max="4" width="14.140625" customWidth="1"/>
    <col min="6" max="6" width="13.28515625" customWidth="1"/>
    <col min="8" max="8" width="13.85546875" customWidth="1"/>
    <col min="9" max="9" width="13.140625" customWidth="1"/>
    <col min="10" max="10" width="12" customWidth="1"/>
    <col min="14" max="14" width="11.5703125" customWidth="1"/>
    <col min="15" max="15" width="15.85546875" customWidth="1"/>
    <col min="16" max="16" width="14.28515625" customWidth="1"/>
    <col min="17" max="17" width="15.7109375" customWidth="1"/>
    <col min="18" max="18" width="15.140625" customWidth="1"/>
    <col min="19" max="19" width="12.42578125" customWidth="1"/>
  </cols>
  <sheetData>
    <row r="1" spans="1:19" ht="30" customHeight="1" x14ac:dyDescent="0.25">
      <c r="B1" s="31" t="s">
        <v>30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ht="135.75" customHeight="1" x14ac:dyDescent="0.25">
      <c r="A2" s="3" t="s">
        <v>31</v>
      </c>
      <c r="B2" s="4" t="s">
        <v>16</v>
      </c>
      <c r="C2" s="3" t="s">
        <v>17</v>
      </c>
      <c r="D2" s="3" t="s">
        <v>18</v>
      </c>
      <c r="E2" s="4" t="s">
        <v>19</v>
      </c>
      <c r="F2" s="3" t="s">
        <v>20</v>
      </c>
      <c r="G2" s="4" t="s">
        <v>19</v>
      </c>
      <c r="H2" s="3" t="s">
        <v>21</v>
      </c>
      <c r="I2" s="3" t="s">
        <v>19</v>
      </c>
      <c r="J2" s="3" t="s">
        <v>22</v>
      </c>
      <c r="K2" s="4" t="s">
        <v>19</v>
      </c>
      <c r="L2" s="3" t="s">
        <v>23</v>
      </c>
      <c r="M2" s="4" t="s">
        <v>19</v>
      </c>
      <c r="N2" s="3" t="s">
        <v>24</v>
      </c>
      <c r="O2" s="22" t="s">
        <v>26</v>
      </c>
      <c r="P2" s="22" t="s">
        <v>27</v>
      </c>
      <c r="Q2" s="22" t="s">
        <v>25</v>
      </c>
      <c r="R2" s="22" t="s">
        <v>1</v>
      </c>
      <c r="S2" s="3" t="s">
        <v>42</v>
      </c>
    </row>
    <row r="3" spans="1:19" ht="24.75" customHeight="1" x14ac:dyDescent="0.25">
      <c r="A3" s="3">
        <v>1</v>
      </c>
      <c r="B3" s="5">
        <v>2</v>
      </c>
      <c r="C3" s="3">
        <v>3</v>
      </c>
      <c r="D3" s="3">
        <v>4</v>
      </c>
      <c r="E3" s="5">
        <v>5</v>
      </c>
      <c r="F3" s="3">
        <v>6</v>
      </c>
      <c r="G3" s="5">
        <v>7</v>
      </c>
      <c r="H3" s="3">
        <v>8</v>
      </c>
      <c r="I3" s="3">
        <v>9</v>
      </c>
      <c r="J3" s="3">
        <v>10</v>
      </c>
      <c r="K3" s="5">
        <v>11</v>
      </c>
      <c r="L3" s="3">
        <v>12</v>
      </c>
      <c r="M3" s="5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</row>
    <row r="4" spans="1:19" x14ac:dyDescent="0.25">
      <c r="A4" s="1"/>
      <c r="B4" s="23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8" customHeight="1" x14ac:dyDescent="0.25">
      <c r="A5" s="1"/>
      <c r="B5" s="24" t="s">
        <v>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24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36.75" customHeight="1" x14ac:dyDescent="0.25">
      <c r="A7" s="1"/>
      <c r="B7" s="24" t="s">
        <v>55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23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8.5" customHeight="1" x14ac:dyDescent="0.25">
      <c r="A9" s="1"/>
      <c r="B9" s="24" t="s">
        <v>62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1"/>
      <c r="B10" s="24" t="s">
        <v>57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A11" s="1"/>
      <c r="B11" s="24" t="s">
        <v>58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35.25" customHeight="1" x14ac:dyDescent="0.25">
      <c r="A12" s="1"/>
      <c r="B12" s="24" t="s">
        <v>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0.25" customHeight="1" x14ac:dyDescent="0.25">
      <c r="A13" s="1"/>
      <c r="B13" s="24" t="s">
        <v>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"/>
      <c r="B14" s="24" t="s">
        <v>11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1" customHeight="1" x14ac:dyDescent="0.25">
      <c r="A15" s="1"/>
      <c r="B15" s="24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1"/>
      <c r="B16" s="24" t="s">
        <v>59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1"/>
      <c r="B17" s="24" t="s">
        <v>63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1"/>
      <c r="B18" s="24" t="s">
        <v>14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1"/>
      <c r="B19" s="24" t="s">
        <v>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30" x14ac:dyDescent="0.25">
      <c r="A20" s="21"/>
      <c r="B20" s="24" t="s">
        <v>61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25">
      <c r="A21" s="21"/>
      <c r="B21" s="24" t="s">
        <v>64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</sheetData>
  <mergeCells count="1">
    <mergeCell ref="B1:S1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87" zoomScaleNormal="87" workbookViewId="0">
      <selection activeCell="Q6" sqref="Q6"/>
    </sheetView>
  </sheetViews>
  <sheetFormatPr defaultRowHeight="15" x14ac:dyDescent="0.25"/>
  <cols>
    <col min="1" max="1" width="26.42578125" style="2" customWidth="1"/>
    <col min="2" max="2" width="21.85546875" customWidth="1"/>
    <col min="3" max="4" width="21.28515625" customWidth="1"/>
    <col min="5" max="6" width="23.28515625" customWidth="1"/>
    <col min="7" max="8" width="20.7109375" customWidth="1"/>
    <col min="9" max="10" width="21.85546875" customWidth="1"/>
    <col min="11" max="13" width="21.140625" customWidth="1"/>
    <col min="14" max="14" width="17.7109375" customWidth="1"/>
    <col min="15" max="15" width="18.28515625" customWidth="1"/>
    <col min="16" max="16" width="16.85546875" customWidth="1"/>
    <col min="17" max="17" width="22.42578125" customWidth="1"/>
  </cols>
  <sheetData>
    <row r="1" spans="1:17" ht="32.25" customHeight="1" thickBot="1" x14ac:dyDescent="0.3">
      <c r="A1" s="34" t="s">
        <v>15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7" s="7" customFormat="1" ht="157.5" customHeight="1" thickBot="1" x14ac:dyDescent="0.3">
      <c r="A2" s="6" t="s">
        <v>0</v>
      </c>
      <c r="B2" s="8" t="s">
        <v>41</v>
      </c>
      <c r="C2" s="9" t="s">
        <v>44</v>
      </c>
      <c r="D2" s="10" t="s">
        <v>32</v>
      </c>
      <c r="E2" s="11" t="s">
        <v>43</v>
      </c>
      <c r="F2" s="12" t="s">
        <v>33</v>
      </c>
      <c r="G2" s="9" t="s">
        <v>45</v>
      </c>
      <c r="H2" s="10" t="s">
        <v>34</v>
      </c>
      <c r="I2" s="11" t="s">
        <v>47</v>
      </c>
      <c r="J2" s="12" t="s">
        <v>35</v>
      </c>
      <c r="K2" s="9" t="s">
        <v>46</v>
      </c>
      <c r="L2" s="10" t="s">
        <v>36</v>
      </c>
      <c r="M2" s="11" t="s">
        <v>38</v>
      </c>
      <c r="N2" s="12" t="s">
        <v>37</v>
      </c>
      <c r="O2" s="9" t="s">
        <v>39</v>
      </c>
      <c r="P2" s="10" t="s">
        <v>40</v>
      </c>
      <c r="Q2" s="10" t="s">
        <v>65</v>
      </c>
    </row>
    <row r="3" spans="1:17" s="16" customFormat="1" ht="15.75" x14ac:dyDescent="0.25">
      <c r="A3" s="13">
        <v>1</v>
      </c>
      <c r="B3" s="14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15">
        <v>12</v>
      </c>
      <c r="M3" s="15">
        <v>13</v>
      </c>
      <c r="N3" s="15">
        <v>14</v>
      </c>
      <c r="O3" s="15">
        <v>15</v>
      </c>
      <c r="P3" s="14">
        <v>16</v>
      </c>
      <c r="Q3" s="14">
        <v>17</v>
      </c>
    </row>
    <row r="4" spans="1:17" x14ac:dyDescent="0.25">
      <c r="A4" s="1" t="s">
        <v>68</v>
      </c>
      <c r="B4" s="1">
        <v>95</v>
      </c>
      <c r="C4" s="1">
        <v>12</v>
      </c>
      <c r="D4" s="25">
        <v>0.126</v>
      </c>
      <c r="E4" s="1">
        <v>23</v>
      </c>
      <c r="F4" s="25">
        <v>0.24199999999999999</v>
      </c>
      <c r="G4" s="1">
        <v>57</v>
      </c>
      <c r="H4" s="25">
        <v>0.6</v>
      </c>
      <c r="I4" s="1">
        <v>2</v>
      </c>
      <c r="J4" s="25">
        <v>0.02</v>
      </c>
      <c r="K4" s="1">
        <v>1</v>
      </c>
      <c r="L4" s="25">
        <v>1.0500000000000001E-2</v>
      </c>
      <c r="M4" s="1">
        <v>35</v>
      </c>
      <c r="N4" s="25">
        <v>0.36799999999999999</v>
      </c>
      <c r="O4" s="1">
        <v>92</v>
      </c>
      <c r="P4" s="25">
        <v>0.96799999999999997</v>
      </c>
      <c r="Q4" s="21">
        <f>(5*C4+4*E4+3*G4+2*I4+J4)/B4</f>
        <v>3.442315789473684</v>
      </c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1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1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1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1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1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1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1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1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21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1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1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1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1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1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1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1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1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1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1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1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1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1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1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1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1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1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1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 1 НОО</vt:lpstr>
      <vt:lpstr>Прил 2 ООО</vt:lpstr>
      <vt:lpstr>Прил 3 СОО</vt:lpstr>
      <vt:lpstr>Прил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2024-06-07T09:17:50Z</dcterms:modified>
</cp:coreProperties>
</file>